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_経営係\02_上下水道事業の経営\02_下水道事業\04_公営企業（市町村課その他照会等）\経営比較分析表\経営分析比較表（令和4年度決算）\回答\"/>
    </mc:Choice>
  </mc:AlternateContent>
  <workbookProtection workbookAlgorithmName="SHA-512" workbookHashValue="186hvVKQkwzd6416gEHbKPliioVIxeI2r0HN2Ju7w0TXUuyWqRU1rSbD0Z1MhM26Jx/1aynXfcd0eUvNajUQdw==" workbookSaltValue="LvYphIJPMx1kDfAtPHF2DA==" workbookSpinCount="100000" lockStructure="1"/>
  <bookViews>
    <workbookView xWindow="0" yWindow="0" windowWidth="14895" windowHeight="84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AD8" i="4"/>
  <c r="I8" i="4"/>
  <c r="B8"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<sst xmlns="http://schemas.openxmlformats.org/spreadsheetml/2006/main" count="236" uniqueCount="117">
  <si>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</si>
  <si>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</si>
  <si>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</si>
  <si>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</si>
  <si>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</si>
  <si>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</si>
  <si>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</si>
  <si>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</si>
  <si>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</si>
  <si>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</si>
  <si>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</si>
  <si>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</si>
  <si>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</si>
  <si>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</si>
  <si>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</si>
  <si>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</si>
  <si>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</si>
  <si>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</si>
  <si>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</si>
  <si>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</si>
  <si>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</si>
  <si>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</si>
  <si>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</si>
  <si>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</si>
  <si>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</si>
  <si>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</si>
  <si>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</si>
  <si>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</si>
  <si>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</si>
  <si>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</si>
  <si>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</si>
  <si>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</si>
  <si>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</si>
  <si>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</si>
  <si>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</si>
  <si>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</si>
  <si>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</si>
  <si>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</si>
  <si>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</si>
  <si>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</si>
  <si>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</si>
  <si>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</si>
  <si>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</si>
  <si>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</si>
  <si>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</si>
  <si>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</si>
  <si>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</si>
  <si>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</si>
  <si>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</si>
  <si>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</si>
  <si>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</si>
  <si>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</si>
  <si>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</si>
  <si>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</si>
  <si>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</si>
  <si>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</si>
  <si>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</si>
  <si>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</si>
  <si>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</si>
  <si>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</si>
  <si>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</si>
  <si>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</si>
  <si>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</si>
  <si>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</si>
  <si>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</si>
  <si>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</si>
  <si>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</si>
  <si>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</si>
  <si>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</si>
  <si>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</si>
  <si>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</si>
  <si>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</si>
  <si>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</si>
  <si>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</si>
  <si>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</si>
  <si>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</si>
  <si>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</si>
  <si>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</si>
  <si>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</si>
  <si>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</si>
  <si>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</si>
  <si>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</si>
  <si>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</si>
  <si>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</si>
  <si>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</si>
  <si>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</si>
  <si>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</si>
  <si>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</si>
  <si>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</si>
  <si>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</si>
  <si>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</si>
  <si>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</si>
  <si>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</si>
  <si>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</si>
  <si>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</si>
  <si>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</si>
  <si>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熊谷市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</si>
  <si>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</si>
  <si>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</si>
  <si>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</si>
  <si>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</si>
  <si>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</si>
  <si>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</si>
  <si>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</si>
  <si>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</si>
  <si>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</si>
  <si>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</si>
  <si>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</si>
  <si>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</si>
  <si>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</si>
  <si>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</si>
  <si>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</si>
  <si>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</si>
  <si>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</si>
  <si>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一般的な管渠の耐用年数である50年に達していないため、これまで管路更新は実施していないが、今後は最適整備構想に基づき、浸入水等の状況を判断しながら管路施設および汚水処理施設の更新・統廃合を実施していく計画である。</t>
    <phoneticPr fontId="4"/>
  </si>
  <si>
    <t xml:space="preserve">　昨年度、今年度と指標の変動幅が大きくなっているが、これは各指標の元となる数値の算定方法を見直したことが主な要因で、統合される公共下水道事業の考え方に沿った修正を行った結果である。このことは、単年度で経営状況が著しく悪化したことを示すものではないが、依然として汚水処理費が使用料で賄えず、基準外繰入金に頼った経営状況は変わらない。
　令和５年度以降の法適用により正しい指標を活用しながら、現状を分析することにより、より健全で安定した事業運営に努めていく。
</t>
    <phoneticPr fontId="4"/>
  </si>
  <si>
    <t xml:space="preserve">　①収益的収支比率は、昨年度と比較して大幅な増となったが、これは、法適用を控え一般会計からの繰入金を見直した結果、基準外繰入金のうち、資本的収入として繰り入れていたものを収益的収入に振り替えた（約１億２千万円の増）ことが主な要因となっている。本修正を差し引くと例年に近い水準となっている。引き続き経費削減に努めつつ、収益増を図っていく。
　④企業債残高対事業規模比率は、皆増となったが、これは、前年度までは農業集落排水事業が一般会計（特別会計）だったことから企業債残高＝一般会計負担額と捉えていたものを、令和５年度の企業会計移行を踏まえ、総務省の繰入基準を採用した際の一般会計負担額に見直しを行ったことによる。建設改良に関する起債は平成２３年以降借入を行っていないため。類似団体、全国平均と比べその数値は低くなっている。
 ⑤経費回収率は、昨年度と比較し若干改善したことと、類似団体の平均が大きく下がったことから類似団体平均に近い数値となっているものの、収入規模に対し維持管理費が大きいことから経費回収率の劇的な改善は困難な状態である。将来的には施設の統廃合等により維持管理費の圧縮を図っていく。また、引き続き使用者の自然減が予測されていることから、徴収率の向上と、普及促進に努めていく。
　⑥汚水処理原価は、類似団体平均、全国平均と比較して高めとなっている。有収水量について、令和３年度に捕捉方法の見直しを行ったが、令和５年度に下水道事業と統合したことで水栓との紐づけを行い、有収水量＝使用水量となることから今後も数値の変動が見込まれる。
　⑦施設利用率は昨年65.61%と、全施設で見れば処理能力に余裕が認められるものの、水量超過により新規接続ができない処理区や想定よりも接続が少ない処理区も存続する。
　管路更新による不明水対策と合わせ、将来的な処理場の統廃合策による処理場の再構築を図っていく。
　⑧水洗化率は微増となっているが、本事業の管路延長計画はないため、引き続き、未接続世帯への接続促進と不明水対策を実施し、新規接続ニーズに対応できるようにしていく。
</t>
    <rPh sb="762" eb="765">
      <t>フメイスイ</t>
    </rPh>
    <rPh sb="765" eb="767">
      <t>タイサク</t>
    </rPh>
    <rPh sb="768" eb="769">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</si>
</sst>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FB-4A8E-BBF1-B7D8F87F66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1DFB-4A8E-BBF1-B7D8F87F66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65.14</c:v>
                </c:pt>
                <c:pt idx="1">
                  <c:v>70.28</c:v>
                </c:pt>
                <c:pt idx="2">
                  <c:v>70.61</c:v>
                </c:pt>
                <c:pt idx="3">
                  <c:v>64.98</c:v>
                </c:pt>
                <c:pt idx="4">
                  <c:v>65.61</c:v>
                </c:pt>
              </c:numCache>
            </c:numRef>
          </c:val>
          <c:extLst>
            <c:ext xmlns:c16="http://schemas.microsoft.com/office/drawing/2014/chart" uri="{C3380CC4-5D6E-409C-BE32-E72D297353CC}">
              <c16:uniqueId val="{00000000-3B0C-4344-AAF7-E7431811B0D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3B0C-4344-AAF7-E7431811B0D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83.79</c:v>
                </c:pt>
                <c:pt idx="1">
                  <c:v>83.86</c:v>
                </c:pt>
                <c:pt idx="2">
                  <c:v>83.4</c:v>
                </c:pt>
                <c:pt idx="3">
                  <c:v>84.1</c:v>
                </c:pt>
                <c:pt idx="4">
                  <c:v>84.77</c:v>
                </c:pt>
              </c:numCache>
            </c:numRef>
          </c:val>
          <c:extLst>
            <c:ext xmlns:c16="http://schemas.microsoft.com/office/drawing/2014/chart" uri="{C3380CC4-5D6E-409C-BE32-E72D297353CC}">
              <c16:uniqueId val="{00000000-0947-4351-B421-935EFBC18AB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0947-4351-B421-935EFBC18AB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76.02</c:v>
                </c:pt>
                <c:pt idx="1">
                  <c:v>76.38</c:v>
                </c:pt>
                <c:pt idx="2">
                  <c:v>72.61</c:v>
                </c:pt>
                <c:pt idx="3">
                  <c:v>60.24</c:v>
                </c:pt>
                <c:pt idx="4">
                  <c:v>102.34</c:v>
                </c:pt>
              </c:numCache>
            </c:numRef>
          </c:val>
          <c:extLst>
            <c:ext xmlns:c16="http://schemas.microsoft.com/office/drawing/2014/chart" uri="{C3380CC4-5D6E-409C-BE32-E72D297353CC}">
              <c16:uniqueId val="{00000000-D146-4BA2-884F-99C79FBEBB0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46-4BA2-884F-99C79FBEBB0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2D-423F-9D29-449C58343F5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2D-423F-9D29-449C58343F5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21-4C6F-B376-995EFC4398F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21-4C6F-B376-995EFC4398F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CF-43D3-B7F5-550A61B579C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CF-43D3-B7F5-550A61B579C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92-47B1-8125-87D50FECE91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92-47B1-8125-87D50FECE91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506.15</c:v>
                </c:pt>
              </c:numCache>
            </c:numRef>
          </c:val>
          <c:extLst>
            <c:ext xmlns:c16="http://schemas.microsoft.com/office/drawing/2014/chart" uri="{C3380CC4-5D6E-409C-BE32-E72D297353CC}">
              <c16:uniqueId val="{00000000-FF0B-45C3-8C45-631F13D083C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FF0B-45C3-8C45-631F13D083C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63.97</c:v>
                </c:pt>
                <c:pt idx="1">
                  <c:v>66.489999999999995</c:v>
                </c:pt>
                <c:pt idx="2">
                  <c:v>61.99</c:v>
                </c:pt>
                <c:pt idx="3">
                  <c:v>58.63</c:v>
                </c:pt>
                <c:pt idx="4">
                  <c:v>60.42</c:v>
                </c:pt>
              </c:numCache>
            </c:numRef>
          </c:val>
          <c:extLst>
            <c:ext xmlns:c16="http://schemas.microsoft.com/office/drawing/2014/chart" uri="{C3380CC4-5D6E-409C-BE32-E72D297353CC}">
              <c16:uniqueId val="{00000000-7329-4BCB-A3A2-90CE1808263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7329-4BCB-A3A2-90CE1808263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244.93</c:v>
                </c:pt>
                <c:pt idx="1">
                  <c:v>214.56</c:v>
                </c:pt>
                <c:pt idx="2">
                  <c:v>233.28</c:v>
                </c:pt>
                <c:pt idx="3">
                  <c:v>309.24</c:v>
                </c:pt>
                <c:pt idx="4">
                  <c:v>294.39999999999998</c:v>
                </c:pt>
              </c:numCache>
            </c:numRef>
          </c:val>
          <c:extLst>
            <c:ext xmlns:c16="http://schemas.microsoft.com/office/drawing/2014/chart" uri="{C3380CC4-5D6E-409C-BE32-E72D297353CC}">
              <c16:uniqueId val="{00000000-3229-4918-8D16-B831762C4EF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3229-4918-8D16-B831762C4EF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W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熊谷市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45">
        <f>データ!S6</f>
        <v>193132</v>
      </c>
      <c r="AM8" s="45"/>
      <c r="AN8" s="45"/>
      <c r="AO8" s="45"/>
      <c r="AP8" s="45"/>
      <c r="AQ8" s="45"/>
      <c r="AR8" s="45"/>
      <c r="AS8" s="45"/>
      <c r="AT8" s="46">
        <f>データ!T6</f>
        <v>159.82</v>
      </c>
      <c r="AU8" s="46"/>
      <c r="AV8" s="46"/>
      <c r="AW8" s="46"/>
      <c r="AX8" s="46"/>
      <c r="AY8" s="46"/>
      <c r="AZ8" s="46"/>
      <c r="BA8" s="46"/>
      <c r="BB8" s="46">
        <f>データ!U6</f>
        <v>1208.43</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4.66</v>
      </c>
      <c r="Q10" s="46"/>
      <c r="R10" s="46"/>
      <c r="S10" s="46"/>
      <c r="T10" s="46"/>
      <c r="U10" s="46"/>
      <c r="V10" s="46"/>
      <c r="W10" s="46">
        <f>データ!Q6</f>
        <v>87.05</v>
      </c>
      <c r="X10" s="46"/>
      <c r="Y10" s="46"/>
      <c r="Z10" s="46"/>
      <c r="AA10" s="46"/>
      <c r="AB10" s="46"/>
      <c r="AC10" s="46"/>
      <c r="AD10" s="45">
        <f>データ!R6</f>
        <v>4180</v>
      </c>
      <c r="AE10" s="45"/>
      <c r="AF10" s="45"/>
      <c r="AG10" s="45"/>
      <c r="AH10" s="45"/>
      <c r="AI10" s="45"/>
      <c r="AJ10" s="45"/>
      <c r="AK10" s="2"/>
      <c r="AL10" s="45">
        <f>データ!V6</f>
        <v>8974</v>
      </c>
      <c r="AM10" s="45"/>
      <c r="AN10" s="45"/>
      <c r="AO10" s="45"/>
      <c r="AP10" s="45"/>
      <c r="AQ10" s="45"/>
      <c r="AR10" s="45"/>
      <c r="AS10" s="45"/>
      <c r="AT10" s="46">
        <f>データ!W6</f>
        <v>4.71</v>
      </c>
      <c r="AU10" s="46"/>
      <c r="AV10" s="46"/>
      <c r="AW10" s="46"/>
      <c r="AX10" s="46"/>
      <c r="AY10" s="46"/>
      <c r="AZ10" s="46"/>
      <c r="BA10" s="46"/>
      <c r="BB10" s="46">
        <f>データ!X6</f>
        <v>1905.31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CvKzf5/6ihxGq0REDj9t5XObCH9Y7s4g6hMZA8rDxDGjMG7EUR/PghzTCoFy0pcuALfIytCY61K/irUmMgAMTg==" saltValue="beOAt14JPhKwB8r7lkNM3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2022</v>
      </c>
      <c r="C6" s="19">
        <f t="shared" ref="C6:X6" si="3">C7</f>
        <v>112020</v>
      </c>
      <c r="D6" s="19">
        <f t="shared" si="3"/>
        <v>47</v>
      </c>
      <c r="E6" s="19">
        <f t="shared" si="3"/>
        <v>17</v>
      </c>
      <c r="F6" s="19">
        <f t="shared" si="3"/>
        <v>5</v>
      </c>
      <c r="G6" s="19">
        <f t="shared" si="3"/>
        <v>0</v>
      </c>
      <c r="H6" s="19" t="str">
        <f t="shared" si="3"/>
        <v>埼玉県　熊谷市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4.66</v>
      </c>
      <c r="Q6" s="20">
        <f t="shared" si="3"/>
        <v>87.05</v>
      </c>
      <c r="R6" s="20">
        <f t="shared" si="3"/>
        <v>4180</v>
      </c>
      <c r="S6" s="20">
        <f t="shared" si="3"/>
        <v>193132</v>
      </c>
      <c r="T6" s="20">
        <f t="shared" si="3"/>
        <v>159.82</v>
      </c>
      <c r="U6" s="20">
        <f t="shared" si="3"/>
        <v>1208.43</v>
      </c>
      <c r="V6" s="20">
        <f t="shared" si="3"/>
        <v>8974</v>
      </c>
      <c r="W6" s="20">
        <f t="shared" si="3"/>
        <v>4.71</v>
      </c>
      <c r="X6" s="20">
        <f t="shared" si="3"/>
        <v>1905.31</v>
      </c>
      <c r="Y6" s="21">
        <f>IF(Y7="",NA(),Y7)</f>
        <v>76.02</v>
      </c>
      <c r="Z6" s="21">
        <f t="shared" ref="Z6:AH6" si="4">IF(Z7="",NA(),Z7)</f>
        <v>76.38</v>
      </c>
      <c r="AA6" s="21">
        <f t="shared" si="4"/>
        <v>72.61</v>
      </c>
      <c r="AB6" s="21">
        <f t="shared" si="4"/>
        <v>60.24</v>
      </c>
      <c r="AC6" s="21">
        <f t="shared" si="4"/>
        <v>102.34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506.15</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63.97</v>
      </c>
      <c r="BR6" s="21">
        <f t="shared" ref="BR6:BZ6" si="8">IF(BR7="",NA(),BR7)</f>
        <v>66.489999999999995</v>
      </c>
      <c r="BS6" s="21">
        <f t="shared" si="8"/>
        <v>61.99</v>
      </c>
      <c r="BT6" s="21">
        <f t="shared" si="8"/>
        <v>58.63</v>
      </c>
      <c r="BU6" s="21">
        <f t="shared" si="8"/>
        <v>60.42</v>
      </c>
      <c r="BV6" s="21">
        <f t="shared" si="8"/>
        <v>65.39</v>
      </c>
      <c r="BW6" s="21">
        <f t="shared" si="8"/>
        <v>65.37</v>
      </c>
      <c r="BX6" s="21">
        <f t="shared" si="8"/>
        <v>68.11</v>
      </c>
      <c r="BY6" s="21">
        <f t="shared" si="8"/>
        <v>67.23</v>
      </c>
      <c r="BZ6" s="21">
        <f t="shared" si="8"/>
        <v>61.82</v>
      </c>
      <c r="CA6" s="20" t="str">
        <f>IF(CA7="","",IF(CA7="-","【-】","【"&amp;SUBSTITUTE(TEXT(CA7,"#,##0.00"),"-","△")&amp;"】"))</f>
        <v>【57.02】</v>
      </c>
      <c r="CB6" s="21">
        <f>IF(CB7="",NA(),CB7)</f>
        <v>244.93</v>
      </c>
      <c r="CC6" s="21">
        <f t="shared" ref="CC6:CK6" si="9">IF(CC7="",NA(),CC7)</f>
        <v>214.56</v>
      </c>
      <c r="CD6" s="21">
        <f t="shared" si="9"/>
        <v>233.28</v>
      </c>
      <c r="CE6" s="21">
        <f t="shared" si="9"/>
        <v>309.24</v>
      </c>
      <c r="CF6" s="21">
        <f t="shared" si="9"/>
        <v>294.39999999999998</v>
      </c>
      <c r="CG6" s="21">
        <f t="shared" si="9"/>
        <v>230.88</v>
      </c>
      <c r="CH6" s="21">
        <f t="shared" si="9"/>
        <v>228.99</v>
      </c>
      <c r="CI6" s="21">
        <f t="shared" si="9"/>
        <v>222.41</v>
      </c>
      <c r="CJ6" s="21">
        <f t="shared" si="9"/>
        <v>228.21</v>
      </c>
      <c r="CK6" s="21">
        <f t="shared" si="9"/>
        <v>246.9</v>
      </c>
      <c r="CL6" s="20" t="str">
        <f>IF(CL7="","",IF(CL7="-","【-】","【"&amp;SUBSTITUTE(TEXT(CL7,"#,##0.00"),"-","△")&amp;"】"))</f>
        <v>【273.68】</v>
      </c>
      <c r="CM6" s="21">
        <f>IF(CM7="",NA(),CM7)</f>
        <v>65.14</v>
      </c>
      <c r="CN6" s="21">
        <f t="shared" ref="CN6:CV6" si="10">IF(CN7="",NA(),CN7)</f>
        <v>70.28</v>
      </c>
      <c r="CO6" s="21">
        <f t="shared" si="10"/>
        <v>70.61</v>
      </c>
      <c r="CP6" s="21">
        <f t="shared" si="10"/>
        <v>64.98</v>
      </c>
      <c r="CQ6" s="21">
        <f t="shared" si="10"/>
        <v>65.61</v>
      </c>
      <c r="CR6" s="21">
        <f t="shared" si="10"/>
        <v>56.72</v>
      </c>
      <c r="CS6" s="21">
        <f t="shared" si="10"/>
        <v>54.06</v>
      </c>
      <c r="CT6" s="21">
        <f t="shared" si="10"/>
        <v>55.26</v>
      </c>
      <c r="CU6" s="21">
        <f t="shared" si="10"/>
        <v>54.54</v>
      </c>
      <c r="CV6" s="21">
        <f t="shared" si="10"/>
        <v>52.9</v>
      </c>
      <c r="CW6" s="20" t="str">
        <f>IF(CW7="","",IF(CW7="-","【-】","【"&amp;SUBSTITUTE(TEXT(CW7,"#,##0.00"),"-","△")&amp;"】"))</f>
        <v>【52.55】</v>
      </c>
      <c r="CX6" s="21">
        <f>IF(CX7="",NA(),CX7)</f>
        <v>83.79</v>
      </c>
      <c r="CY6" s="21">
        <f t="shared" ref="CY6:DG6" si="11">IF(CY7="",NA(),CY7)</f>
        <v>83.86</v>
      </c>
      <c r="CZ6" s="21">
        <f t="shared" si="11"/>
        <v>83.4</v>
      </c>
      <c r="DA6" s="21">
        <f t="shared" si="11"/>
        <v>84.1</v>
      </c>
      <c r="DB6" s="21">
        <f t="shared" si="11"/>
        <v>84.77</v>
      </c>
      <c r="DC6" s="21">
        <f t="shared" si="11"/>
        <v>90.04</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112020</v>
      </c>
      <c r="D7" s="23">
        <v>47</v>
      </c>
      <c r="E7" s="23">
        <v>17</v>
      </c>
      <c r="F7" s="23">
        <v>5</v>
      </c>
      <c r="G7" s="23">
        <v>0</v>
      </c>
      <c r="H7" s="23" t="s">
        <v>96</v>
      </c>
      <c r="I7" s="23" t="s">
        <v>97</v>
      </c>
      <c r="J7" s="23" t="s">
        <v>98</v>
      </c>
      <c r="K7" s="23" t="s">
        <v>99</v>
      </c>
      <c r="L7" s="23" t="s">
        <v>100</v>
      </c>
      <c r="M7" s="23" t="s">
        <v>101</v>
      </c>
      <c r="N7" s="24" t="s">
        <v>102</v>
      </c>
      <c r="O7" s="24" t="s">
        <v>103</v>
      </c>
      <c r="P7" s="24">
        <v>4.66</v>
      </c>
      <c r="Q7" s="24">
        <v>87.05</v>
      </c>
      <c r="R7" s="24">
        <v>4180</v>
      </c>
      <c r="S7" s="24">
        <v>193132</v>
      </c>
      <c r="T7" s="24">
        <v>159.82</v>
      </c>
      <c r="U7" s="24">
        <v>1208.43</v>
      </c>
      <c r="V7" s="24">
        <v>8974</v>
      </c>
      <c r="W7" s="24">
        <v>4.71</v>
      </c>
      <c r="X7" s="24">
        <v>1905.31</v>
      </c>
      <c r="Y7" s="24">
        <v>76.02</v>
      </c>
      <c r="Z7" s="24">
        <v>76.38</v>
      </c>
      <c r="AA7" s="24">
        <v>72.61</v>
      </c>
      <c r="AB7" s="24">
        <v>60.24</v>
      </c>
      <c r="AC7" s="24">
        <v>102.34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506.15</v>
      </c>
      <c r="BK7" s="24">
        <v>654.91999999999996</v>
      </c>
      <c r="BL7" s="24">
        <v>654.71</v>
      </c>
      <c r="BM7" s="24">
        <v>783.8</v>
      </c>
      <c r="BN7" s="24">
        <v>778.81</v>
      </c>
      <c r="BO7" s="24">
        <v>718.49</v>
      </c>
      <c r="BP7" s="24">
        <v>809.19</v>
      </c>
      <c r="BQ7" s="24">
        <v>63.97</v>
      </c>
      <c r="BR7" s="24">
        <v>66.489999999999995</v>
      </c>
      <c r="BS7" s="24">
        <v>61.99</v>
      </c>
      <c r="BT7" s="24">
        <v>58.63</v>
      </c>
      <c r="BU7" s="24">
        <v>60.42</v>
      </c>
      <c r="BV7" s="24">
        <v>65.39</v>
      </c>
      <c r="BW7" s="24">
        <v>65.37</v>
      </c>
      <c r="BX7" s="24">
        <v>68.11</v>
      </c>
      <c r="BY7" s="24">
        <v>67.23</v>
      </c>
      <c r="BZ7" s="24">
        <v>61.82</v>
      </c>
      <c r="CA7" s="24">
        <v>57.02</v>
      </c>
      <c r="CB7" s="24">
        <v>244.93</v>
      </c>
      <c r="CC7" s="24">
        <v>214.56</v>
      </c>
      <c r="CD7" s="24">
        <v>233.28</v>
      </c>
      <c r="CE7" s="24">
        <v>309.24</v>
      </c>
      <c r="CF7" s="24">
        <v>294.39999999999998</v>
      </c>
      <c r="CG7" s="24">
        <v>230.88</v>
      </c>
      <c r="CH7" s="24">
        <v>228.99</v>
      </c>
      <c r="CI7" s="24">
        <v>222.41</v>
      </c>
      <c r="CJ7" s="24">
        <v>228.21</v>
      </c>
      <c r="CK7" s="24">
        <v>246.9</v>
      </c>
      <c r="CL7" s="24">
        <v>273.68</v>
      </c>
      <c r="CM7" s="24">
        <v>65.14</v>
      </c>
      <c r="CN7" s="24">
        <v>70.28</v>
      </c>
      <c r="CO7" s="24">
        <v>70.61</v>
      </c>
      <c r="CP7" s="24">
        <v>64.98</v>
      </c>
      <c r="CQ7" s="24">
        <v>65.61</v>
      </c>
      <c r="CR7" s="24">
        <v>56.72</v>
      </c>
      <c r="CS7" s="24">
        <v>54.06</v>
      </c>
      <c r="CT7" s="24">
        <v>55.26</v>
      </c>
      <c r="CU7" s="24">
        <v>54.54</v>
      </c>
      <c r="CV7" s="24">
        <v>52.9</v>
      </c>
      <c r="CW7" s="24">
        <v>52.55</v>
      </c>
      <c r="CX7" s="24">
        <v>83.79</v>
      </c>
      <c r="CY7" s="24">
        <v>83.86</v>
      </c>
      <c r="CZ7" s="24">
        <v>83.4</v>
      </c>
      <c r="DA7" s="24">
        <v>84.1</v>
      </c>
      <c r="DB7" s="24">
        <v>84.77</v>
      </c>
      <c r="DC7" s="24">
        <v>90.04</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経営課</cp:lastModifiedBy>
  <cp:lastPrinted>2024-01-17T06:25:07Z</cp:lastPrinted>
  <dcterms:created xsi:type="dcterms:W3CDTF">2023-12-12T02:53:20Z</dcterms:created>
  <dcterms:modified xsi:type="dcterms:W3CDTF">2024-02-12T23:48:13Z</dcterms:modified>
  <cp:category/>
</cp:coreProperties>
</file>